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F2F64C4-6C77-471E-8F35-0CCC06A8BEC5}" xr6:coauthVersionLast="47" xr6:coauthVersionMax="47" xr10:uidLastSave="{00000000-0000-0000-0000-000000000000}"/>
  <bookViews>
    <workbookView xWindow="27336" yWindow="1200" windowWidth="17280" windowHeight="8880" activeTab="1" xr2:uid="{5AD80D67-EE91-4C05-A0EA-F01CB9E9FA0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H13" i="1"/>
  <c r="H17" i="1" s="1"/>
  <c r="H24" i="1" s="1"/>
  <c r="D13" i="1"/>
  <c r="D20" i="1" s="1"/>
  <c r="I93" i="2"/>
  <c r="K93" i="2" s="1"/>
  <c r="F21" i="3" l="1"/>
  <c r="F9" i="3"/>
  <c r="F19" i="3"/>
  <c r="D21" i="3"/>
  <c r="D19" i="3"/>
  <c r="D9" i="3"/>
  <c r="J22" i="2"/>
  <c r="J13" i="2"/>
  <c r="J17" i="2" s="1"/>
  <c r="E13" i="2"/>
  <c r="I13" i="2"/>
  <c r="I17" i="2" s="1"/>
  <c r="I22" i="2"/>
  <c r="H82" i="2"/>
  <c r="H76" i="2"/>
  <c r="H70" i="2"/>
  <c r="E45" i="2"/>
  <c r="E35" i="2"/>
  <c r="E39" i="2" s="1"/>
  <c r="E47" i="2" s="1"/>
  <c r="E51" i="2" s="1"/>
  <c r="I91" i="2" s="1"/>
  <c r="F82" i="2"/>
  <c r="F76" i="2"/>
  <c r="F70" i="2"/>
  <c r="C45" i="2"/>
  <c r="C35" i="2"/>
  <c r="C39" i="2" s="1"/>
  <c r="D13" i="2"/>
  <c r="F82" i="1"/>
  <c r="F76" i="1"/>
  <c r="F70" i="1"/>
  <c r="H95" i="2" l="1"/>
  <c r="D20" i="2"/>
  <c r="H89" i="2"/>
  <c r="E20" i="2"/>
  <c r="I89" i="2"/>
  <c r="I95" i="2"/>
  <c r="I24" i="2"/>
  <c r="H84" i="2"/>
  <c r="J24" i="2"/>
  <c r="F84" i="2"/>
  <c r="C47" i="2"/>
  <c r="C51" i="2" s="1"/>
  <c r="H91" i="2" s="1"/>
  <c r="F84" i="1"/>
  <c r="C45" i="1" l="1"/>
  <c r="C35" i="1"/>
  <c r="C39" i="1" l="1"/>
  <c r="C47" i="1" l="1"/>
  <c r="C51" i="1" s="1"/>
</calcChain>
</file>

<file path=xl/sharedStrings.xml><?xml version="1.0" encoding="utf-8"?>
<sst xmlns="http://schemas.openxmlformats.org/spreadsheetml/2006/main" count="139" uniqueCount="83">
  <si>
    <t>Awesome Skateboards, Inc.</t>
  </si>
  <si>
    <t>Assets</t>
  </si>
  <si>
    <t>Cash</t>
  </si>
  <si>
    <t>Marketable Securities</t>
  </si>
  <si>
    <t>Accounts Receivable</t>
  </si>
  <si>
    <t>Inventory</t>
  </si>
  <si>
    <t>Current Asset Total</t>
  </si>
  <si>
    <t>Equipment</t>
  </si>
  <si>
    <t>Furniture and Fixtures</t>
  </si>
  <si>
    <t>Total Assets</t>
  </si>
  <si>
    <t>Liabilities</t>
  </si>
  <si>
    <t>Accounts Payable</t>
  </si>
  <si>
    <t>Accrued Expenses</t>
  </si>
  <si>
    <t>Notes Payable</t>
  </si>
  <si>
    <t>Current Portion LT Debt</t>
  </si>
  <si>
    <t>Current Liability Total</t>
  </si>
  <si>
    <t>Bank Loan for equipmt.</t>
  </si>
  <si>
    <t>Total Liabilities</t>
  </si>
  <si>
    <t>Common Stock</t>
  </si>
  <si>
    <t>Retained Earnings</t>
  </si>
  <si>
    <t>Total Owners' Equity</t>
  </si>
  <si>
    <t xml:space="preserve">  Owners' Equity</t>
  </si>
  <si>
    <t>Total Liabilities and</t>
  </si>
  <si>
    <t>Income Statement</t>
  </si>
  <si>
    <t>($)</t>
  </si>
  <si>
    <t>Revenues</t>
  </si>
  <si>
    <t>Less: Returns &amp; Allow.</t>
  </si>
  <si>
    <t>Net Sales</t>
  </si>
  <si>
    <t>Cost of Good Sold</t>
  </si>
  <si>
    <t>Gross Profit</t>
  </si>
  <si>
    <t>Total Selling Expenses</t>
  </si>
  <si>
    <t>Total Gen &amp; Admin Exp.</t>
  </si>
  <si>
    <t>Total Operating Exp.</t>
  </si>
  <si>
    <t>Net Profit Before Taxes</t>
  </si>
  <si>
    <t>Net Profit</t>
  </si>
  <si>
    <t>Less: Income Taxes (Sub S)</t>
  </si>
  <si>
    <t xml:space="preserve"> Statement of Cash Flows</t>
  </si>
  <si>
    <t>Cash Flow from Operating Activities</t>
  </si>
  <si>
    <t>Depreciation</t>
  </si>
  <si>
    <t>Decrease in accounts receivable</t>
  </si>
  <si>
    <t>Increase in Inventory</t>
  </si>
  <si>
    <t>Cash provided by operating activities</t>
  </si>
  <si>
    <t>Cash Flow from Investment Activities</t>
  </si>
  <si>
    <t>Increase in equipment</t>
  </si>
  <si>
    <t>Cash provided by investment activities</t>
  </si>
  <si>
    <t>Cash Flow from Financing Activities</t>
  </si>
  <si>
    <t>Decrease in Long Term Debt</t>
  </si>
  <si>
    <t>Cash provided by financing activities</t>
  </si>
  <si>
    <t>Net Increase in Cash and Marketable Securities</t>
  </si>
  <si>
    <t>Intangibles</t>
  </si>
  <si>
    <t>Church Budget</t>
  </si>
  <si>
    <t>Proposed</t>
  </si>
  <si>
    <t>Revenue</t>
  </si>
  <si>
    <t>Congregation</t>
  </si>
  <si>
    <t>Building Use</t>
  </si>
  <si>
    <t>Total Revenue</t>
  </si>
  <si>
    <t>Expenses</t>
  </si>
  <si>
    <t>Worship</t>
  </si>
  <si>
    <t>Property</t>
  </si>
  <si>
    <t>Staff &amp; Benefits</t>
  </si>
  <si>
    <t>Contracted Services</t>
  </si>
  <si>
    <t>Programs and Services</t>
  </si>
  <si>
    <t>General Administration</t>
  </si>
  <si>
    <t>Total Expenses</t>
  </si>
  <si>
    <t>Revenues - Expenses</t>
  </si>
  <si>
    <t>Comments</t>
  </si>
  <si>
    <t>Projected impact of marketing efforts on contributions</t>
  </si>
  <si>
    <t>Loans to owners</t>
  </si>
  <si>
    <t>Ratio Calculations</t>
  </si>
  <si>
    <t>np/net sales=</t>
  </si>
  <si>
    <t>ca/cl=</t>
  </si>
  <si>
    <t>tl/oe=</t>
  </si>
  <si>
    <t>cogs/(beg. Inv. + end inv.)/2 =</t>
  </si>
  <si>
    <t>Current Ratio</t>
  </si>
  <si>
    <t>Net Profit Margin</t>
  </si>
  <si>
    <t>Inventory Turnover</t>
  </si>
  <si>
    <t>Debt to Equity Ratio</t>
  </si>
  <si>
    <t>days on hand</t>
  </si>
  <si>
    <t>Add 5000 for marketing expense to attract new members</t>
  </si>
  <si>
    <t>Balance Sheets as of 12/31/2024 and 12/31/2025 ($)</t>
  </si>
  <si>
    <t>Years ending 12/31/2024 and 12/31/2025</t>
  </si>
  <si>
    <t>Balance Sheet as of 12/31/2025 ($)</t>
  </si>
  <si>
    <t>Year ending 12/31/2025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</si>
</sst>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4" fontId="0" fillId="0" borderId="0" xfId="0" applyNumberFormat="1"/>
    <xf numFmtId="6" fontId="1" fillId="0" borderId="0" xfId="0" quotePrefix="1" applyNumberFormat="1" applyFont="1"/>
    <xf numFmtId="3" fontId="0" fillId="0" borderId="0" xfId="0" applyNumberFormat="1"/>
    <xf numFmtId="14" fontId="1" fillId="0" borderId="0" xfId="0" applyNumberFormat="1" applyFont="1"/>
    <xf numFmtId="0" fontId="2" fillId="0" borderId="0" xfId="0" applyFont="1"/>
    <xf numFmtId="3" fontId="1" fillId="0" borderId="0" xfId="0" applyNumberFormat="1" applyFont="1"/>
    <xf numFmtId="164" fontId="0" fillId="0" borderId="0" xfId="0" applyNumberFormat="1"/>
    <xf numFmtId="10" fontId="0" fillId="0" borderId="0" xfId="0" applyNumberForma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699E-6D8B-44BB-9721-012585F715C3}">
  <dimension ref="A2:N84"/>
  <sheetViews>
    <sheetView topLeftCell="A9" workbookViewId="0">
      <selection activeCell="M13" sqref="M13"/>
    </sheetView>
  </sheetViews>
  <sheetFormatPr defaultRowHeight="14.4" x14ac:dyDescent="0.3"/>
  <cols>
    <col min="2" max="2" width="14.44140625" customWidth="1"/>
    <col min="4" max="4" width="10.33203125" bestFit="1" customWidth="1"/>
    <col min="7" max="7" width="11.6640625" customWidth="1"/>
    <col min="13" max="14" width="12" bestFit="1" customWidth="1"/>
  </cols>
  <sheetData>
    <row r="2" spans="1:14" ht="18" x14ac:dyDescent="0.35">
      <c r="D2" s="6" t="s">
        <v>0</v>
      </c>
    </row>
    <row r="4" spans="1:14" x14ac:dyDescent="0.3">
      <c r="C4" s="1" t="s">
        <v>81</v>
      </c>
    </row>
    <row r="6" spans="1:14" x14ac:dyDescent="0.3">
      <c r="A6" s="1" t="s">
        <v>1</v>
      </c>
      <c r="F6" s="1" t="s">
        <v>10</v>
      </c>
    </row>
    <row r="8" spans="1:14" x14ac:dyDescent="0.3">
      <c r="A8" t="s">
        <v>2</v>
      </c>
      <c r="D8">
        <v>12500</v>
      </c>
      <c r="F8" t="s">
        <v>11</v>
      </c>
      <c r="H8">
        <v>46000</v>
      </c>
      <c r="N8" s="8"/>
    </row>
    <row r="9" spans="1:14" x14ac:dyDescent="0.3">
      <c r="A9" t="s">
        <v>3</v>
      </c>
      <c r="D9">
        <v>20000</v>
      </c>
      <c r="F9" t="s">
        <v>12</v>
      </c>
      <c r="H9">
        <v>17000</v>
      </c>
    </row>
    <row r="10" spans="1:14" x14ac:dyDescent="0.3">
      <c r="A10" t="s">
        <v>4</v>
      </c>
      <c r="D10">
        <v>35000</v>
      </c>
      <c r="F10" t="s">
        <v>13</v>
      </c>
      <c r="H10">
        <v>84000</v>
      </c>
    </row>
    <row r="11" spans="1:14" x14ac:dyDescent="0.3">
      <c r="A11" t="s">
        <v>5</v>
      </c>
      <c r="D11">
        <v>59000</v>
      </c>
      <c r="F11" t="s">
        <v>14</v>
      </c>
      <c r="H11">
        <v>10000</v>
      </c>
    </row>
    <row r="13" spans="1:14" x14ac:dyDescent="0.3">
      <c r="A13" s="1" t="s">
        <v>6</v>
      </c>
      <c r="D13" s="4">
        <f>SUM(D8:D12)</f>
        <v>126500</v>
      </c>
      <c r="F13" s="1" t="s">
        <v>15</v>
      </c>
      <c r="H13" s="4">
        <f>SUM(H8:H12)</f>
        <v>157000</v>
      </c>
    </row>
    <row r="15" spans="1:14" x14ac:dyDescent="0.3">
      <c r="A15" t="s">
        <v>7</v>
      </c>
      <c r="D15">
        <v>91500</v>
      </c>
      <c r="F15" t="s">
        <v>16</v>
      </c>
      <c r="H15">
        <v>80000</v>
      </c>
    </row>
    <row r="16" spans="1:14" x14ac:dyDescent="0.3">
      <c r="A16" t="s">
        <v>8</v>
      </c>
      <c r="D16">
        <v>47500</v>
      </c>
    </row>
    <row r="17" spans="1:14" x14ac:dyDescent="0.3">
      <c r="A17" t="s">
        <v>49</v>
      </c>
      <c r="D17">
        <v>57500</v>
      </c>
      <c r="F17" s="1" t="s">
        <v>17</v>
      </c>
      <c r="H17" s="4">
        <f>SUM(H13:H16)</f>
        <v>237000</v>
      </c>
      <c r="N17" s="8"/>
    </row>
    <row r="18" spans="1:14" x14ac:dyDescent="0.3">
      <c r="A18" s="1"/>
      <c r="D18">
        <v>35000</v>
      </c>
    </row>
    <row r="19" spans="1:14" x14ac:dyDescent="0.3">
      <c r="A19" s="1" t="s">
        <v>9</v>
      </c>
      <c r="D19" s="4"/>
      <c r="F19" t="s">
        <v>18</v>
      </c>
      <c r="H19">
        <v>25000</v>
      </c>
    </row>
    <row r="20" spans="1:14" x14ac:dyDescent="0.3">
      <c r="D20" s="4">
        <f>SUM(D13:D19)</f>
        <v>358000</v>
      </c>
      <c r="F20" t="s">
        <v>19</v>
      </c>
      <c r="H20">
        <v>96000</v>
      </c>
    </row>
    <row r="22" spans="1:14" x14ac:dyDescent="0.3">
      <c r="F22" s="1" t="s">
        <v>20</v>
      </c>
      <c r="H22" s="4">
        <f>SUM(H19:H21)</f>
        <v>121000</v>
      </c>
    </row>
    <row r="24" spans="1:14" x14ac:dyDescent="0.3">
      <c r="F24" s="1" t="s">
        <v>22</v>
      </c>
      <c r="H24" s="4">
        <f>H22+H17</f>
        <v>358000</v>
      </c>
    </row>
    <row r="25" spans="1:14" x14ac:dyDescent="0.3">
      <c r="F25" s="1" t="s">
        <v>21</v>
      </c>
    </row>
    <row r="27" spans="1:14" x14ac:dyDescent="0.3">
      <c r="D27" s="5" t="s">
        <v>82</v>
      </c>
    </row>
    <row r="28" spans="1:14" x14ac:dyDescent="0.3">
      <c r="A28" s="1" t="s">
        <v>23</v>
      </c>
      <c r="D28" s="2"/>
    </row>
    <row r="29" spans="1:14" x14ac:dyDescent="0.3">
      <c r="B29" s="3" t="s">
        <v>24</v>
      </c>
    </row>
    <row r="31" spans="1:14" x14ac:dyDescent="0.3">
      <c r="A31" s="1" t="s">
        <v>25</v>
      </c>
      <c r="C31" s="4">
        <v>120000</v>
      </c>
    </row>
    <row r="32" spans="1:14" x14ac:dyDescent="0.3">
      <c r="C32" s="4"/>
    </row>
    <row r="33" spans="1:13" x14ac:dyDescent="0.3">
      <c r="A33" t="s">
        <v>26</v>
      </c>
      <c r="C33" s="4">
        <v>10000</v>
      </c>
    </row>
    <row r="34" spans="1:13" x14ac:dyDescent="0.3">
      <c r="C34" s="4"/>
    </row>
    <row r="35" spans="1:13" x14ac:dyDescent="0.3">
      <c r="A35" s="1" t="s">
        <v>27</v>
      </c>
      <c r="C35" s="4">
        <f>C31-C33</f>
        <v>110000</v>
      </c>
    </row>
    <row r="36" spans="1:13" x14ac:dyDescent="0.3">
      <c r="C36" s="4"/>
    </row>
    <row r="37" spans="1:13" x14ac:dyDescent="0.3">
      <c r="A37" t="s">
        <v>28</v>
      </c>
      <c r="C37" s="4">
        <v>69000</v>
      </c>
    </row>
    <row r="38" spans="1:13" x14ac:dyDescent="0.3">
      <c r="C38" s="4"/>
    </row>
    <row r="39" spans="1:13" x14ac:dyDescent="0.3">
      <c r="A39" s="1" t="s">
        <v>29</v>
      </c>
      <c r="C39" s="4">
        <f>C35-C37</f>
        <v>41000</v>
      </c>
      <c r="M39" s="8"/>
    </row>
    <row r="40" spans="1:13" x14ac:dyDescent="0.3">
      <c r="C40" s="4"/>
    </row>
    <row r="41" spans="1:13" x14ac:dyDescent="0.3">
      <c r="A41" t="s">
        <v>30</v>
      </c>
      <c r="C41" s="4">
        <v>20000</v>
      </c>
    </row>
    <row r="42" spans="1:13" x14ac:dyDescent="0.3">
      <c r="C42" s="4"/>
    </row>
    <row r="43" spans="1:13" x14ac:dyDescent="0.3">
      <c r="A43" t="s">
        <v>31</v>
      </c>
      <c r="C43" s="4">
        <v>9000</v>
      </c>
    </row>
    <row r="44" spans="1:13" x14ac:dyDescent="0.3">
      <c r="C44" s="4"/>
    </row>
    <row r="45" spans="1:13" x14ac:dyDescent="0.3">
      <c r="A45" t="s">
        <v>32</v>
      </c>
      <c r="C45" s="4">
        <f>SUM(C41:C44)</f>
        <v>29000</v>
      </c>
    </row>
    <row r="46" spans="1:13" x14ac:dyDescent="0.3">
      <c r="C46" s="4"/>
    </row>
    <row r="47" spans="1:13" x14ac:dyDescent="0.3">
      <c r="A47" s="1" t="s">
        <v>33</v>
      </c>
      <c r="C47" s="4">
        <f>C39-C45</f>
        <v>12000</v>
      </c>
    </row>
    <row r="48" spans="1:13" x14ac:dyDescent="0.3">
      <c r="C48" s="4"/>
    </row>
    <row r="49" spans="1:8" x14ac:dyDescent="0.3">
      <c r="A49" t="s">
        <v>35</v>
      </c>
      <c r="C49" s="4">
        <v>0</v>
      </c>
    </row>
    <row r="50" spans="1:8" x14ac:dyDescent="0.3">
      <c r="C50" s="4"/>
    </row>
    <row r="51" spans="1:8" x14ac:dyDescent="0.3">
      <c r="A51" s="1" t="s">
        <v>34</v>
      </c>
      <c r="C51" s="4">
        <f>C47-C49</f>
        <v>12000</v>
      </c>
      <c r="H51" s="9"/>
    </row>
    <row r="52" spans="1:8" x14ac:dyDescent="0.3">
      <c r="A52" s="1"/>
      <c r="C52" s="4"/>
      <c r="H52" s="9"/>
    </row>
    <row r="53" spans="1:8" x14ac:dyDescent="0.3">
      <c r="A53" s="1"/>
      <c r="C53" s="4"/>
      <c r="H53" s="9"/>
    </row>
    <row r="54" spans="1:8" x14ac:dyDescent="0.3">
      <c r="A54" s="1"/>
      <c r="C54" s="4"/>
      <c r="H54" s="9"/>
    </row>
    <row r="55" spans="1:8" x14ac:dyDescent="0.3">
      <c r="A55" s="1"/>
      <c r="C55" s="4"/>
      <c r="H55" s="9"/>
    </row>
    <row r="56" spans="1:8" x14ac:dyDescent="0.3">
      <c r="D56" s="5" t="s">
        <v>82</v>
      </c>
    </row>
    <row r="57" spans="1:8" x14ac:dyDescent="0.3">
      <c r="A57" s="1" t="s">
        <v>36</v>
      </c>
      <c r="D57" s="2"/>
    </row>
    <row r="58" spans="1:8" x14ac:dyDescent="0.3">
      <c r="C58" s="4"/>
      <c r="D58" s="1" t="s">
        <v>24</v>
      </c>
    </row>
    <row r="59" spans="1:8" x14ac:dyDescent="0.3">
      <c r="C59" s="4"/>
      <c r="D59" s="1"/>
    </row>
    <row r="60" spans="1:8" x14ac:dyDescent="0.3">
      <c r="A60" s="1" t="s">
        <v>37</v>
      </c>
      <c r="C60" s="4"/>
    </row>
    <row r="61" spans="1:8" x14ac:dyDescent="0.3">
      <c r="E61" s="4"/>
    </row>
    <row r="62" spans="1:8" x14ac:dyDescent="0.3">
      <c r="A62" t="s">
        <v>34</v>
      </c>
      <c r="E62" s="4">
        <v>12000</v>
      </c>
    </row>
    <row r="63" spans="1:8" x14ac:dyDescent="0.3">
      <c r="E63" s="4"/>
    </row>
    <row r="64" spans="1:8" x14ac:dyDescent="0.3">
      <c r="A64" t="s">
        <v>38</v>
      </c>
      <c r="E64" s="4">
        <v>7500</v>
      </c>
    </row>
    <row r="65" spans="1:6" x14ac:dyDescent="0.3">
      <c r="E65" s="4"/>
    </row>
    <row r="66" spans="1:6" x14ac:dyDescent="0.3">
      <c r="A66" t="s">
        <v>39</v>
      </c>
      <c r="E66" s="4">
        <v>5000</v>
      </c>
    </row>
    <row r="67" spans="1:6" x14ac:dyDescent="0.3">
      <c r="E67" s="4"/>
    </row>
    <row r="68" spans="1:6" x14ac:dyDescent="0.3">
      <c r="A68" t="s">
        <v>40</v>
      </c>
      <c r="E68" s="4">
        <v>-14000</v>
      </c>
    </row>
    <row r="69" spans="1:6" x14ac:dyDescent="0.3">
      <c r="E69" s="4"/>
    </row>
    <row r="70" spans="1:6" x14ac:dyDescent="0.3">
      <c r="A70" t="s">
        <v>41</v>
      </c>
      <c r="E70" s="4"/>
      <c r="F70" s="4">
        <f>SUM(E62:E69)</f>
        <v>10500</v>
      </c>
    </row>
    <row r="71" spans="1:6" x14ac:dyDescent="0.3">
      <c r="E71" s="4"/>
    </row>
    <row r="72" spans="1:6" x14ac:dyDescent="0.3">
      <c r="A72" s="1" t="s">
        <v>42</v>
      </c>
      <c r="E72" s="4"/>
    </row>
    <row r="73" spans="1:6" x14ac:dyDescent="0.3">
      <c r="E73" s="4"/>
    </row>
    <row r="74" spans="1:6" x14ac:dyDescent="0.3">
      <c r="A74" t="s">
        <v>43</v>
      </c>
      <c r="E74" s="4">
        <v>-10000</v>
      </c>
    </row>
    <row r="75" spans="1:6" x14ac:dyDescent="0.3">
      <c r="E75" s="4"/>
    </row>
    <row r="76" spans="1:6" x14ac:dyDescent="0.3">
      <c r="A76" t="s">
        <v>44</v>
      </c>
      <c r="E76" s="4"/>
      <c r="F76" s="4">
        <f>SUM(E74:E75)</f>
        <v>-10000</v>
      </c>
    </row>
    <row r="77" spans="1:6" x14ac:dyDescent="0.3">
      <c r="E77" s="4"/>
    </row>
    <row r="78" spans="1:6" x14ac:dyDescent="0.3">
      <c r="A78" s="1" t="s">
        <v>45</v>
      </c>
      <c r="E78" s="4"/>
    </row>
    <row r="79" spans="1:6" x14ac:dyDescent="0.3">
      <c r="E79" s="4"/>
    </row>
    <row r="80" spans="1:6" x14ac:dyDescent="0.3">
      <c r="A80" t="s">
        <v>46</v>
      </c>
      <c r="E80" s="4">
        <v>-8000</v>
      </c>
    </row>
    <row r="81" spans="1:6" x14ac:dyDescent="0.3">
      <c r="E81" s="4"/>
    </row>
    <row r="82" spans="1:6" x14ac:dyDescent="0.3">
      <c r="A82" t="s">
        <v>47</v>
      </c>
      <c r="E82" s="4"/>
      <c r="F82" s="4">
        <f>SUM(E79:E81)</f>
        <v>-8000</v>
      </c>
    </row>
    <row r="83" spans="1:6" x14ac:dyDescent="0.3">
      <c r="E83" s="4"/>
    </row>
    <row r="84" spans="1:6" x14ac:dyDescent="0.3">
      <c r="A84" s="1" t="s">
        <v>48</v>
      </c>
      <c r="E84" s="4"/>
      <c r="F84" s="7">
        <f>F70+F76+F82</f>
        <v>-7500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20228-A0EC-4FAD-B2D3-303231148D77}">
  <dimension ref="A2:L96"/>
  <sheetViews>
    <sheetView tabSelected="1" workbookViewId="0">
      <selection activeCell="K5" sqref="K5"/>
    </sheetView>
  </sheetViews>
  <sheetFormatPr defaultRowHeight="14.4" x14ac:dyDescent="0.3"/>
  <cols>
    <col min="2" max="2" width="14.44140625" customWidth="1"/>
    <col min="7" max="7" width="11.88671875" customWidth="1"/>
    <col min="12" max="12" width="12.5546875" customWidth="1"/>
  </cols>
  <sheetData>
    <row r="2" spans="1:10" ht="18" x14ac:dyDescent="0.35">
      <c r="D2" s="6" t="s">
        <v>0</v>
      </c>
    </row>
    <row r="4" spans="1:10" x14ac:dyDescent="0.3">
      <c r="C4" s="1" t="s">
        <v>79</v>
      </c>
    </row>
    <row r="6" spans="1:10" x14ac:dyDescent="0.3">
      <c r="A6" s="1" t="s">
        <v>1</v>
      </c>
      <c r="F6" s="1"/>
      <c r="G6" s="1" t="s">
        <v>10</v>
      </c>
    </row>
    <row r="8" spans="1:10" x14ac:dyDescent="0.3">
      <c r="A8" t="s">
        <v>2</v>
      </c>
      <c r="D8" s="4">
        <v>50000</v>
      </c>
      <c r="E8">
        <v>12500</v>
      </c>
      <c r="G8" t="s">
        <v>11</v>
      </c>
      <c r="I8" s="4">
        <v>43000</v>
      </c>
      <c r="J8">
        <v>46000</v>
      </c>
    </row>
    <row r="9" spans="1:10" x14ac:dyDescent="0.3">
      <c r="A9" t="s">
        <v>3</v>
      </c>
      <c r="D9" s="4">
        <v>25000</v>
      </c>
      <c r="E9">
        <v>20000</v>
      </c>
      <c r="G9" t="s">
        <v>12</v>
      </c>
      <c r="I9" s="4">
        <v>17000</v>
      </c>
      <c r="J9">
        <v>17000</v>
      </c>
    </row>
    <row r="10" spans="1:10" x14ac:dyDescent="0.3">
      <c r="A10" t="s">
        <v>4</v>
      </c>
      <c r="D10" s="4">
        <v>40000</v>
      </c>
      <c r="E10">
        <v>35000</v>
      </c>
      <c r="G10" t="s">
        <v>13</v>
      </c>
      <c r="I10" s="4">
        <v>85000</v>
      </c>
      <c r="J10">
        <v>84000</v>
      </c>
    </row>
    <row r="11" spans="1:10" x14ac:dyDescent="0.3">
      <c r="A11" t="s">
        <v>5</v>
      </c>
      <c r="D11" s="4">
        <v>45000</v>
      </c>
      <c r="E11">
        <v>59000</v>
      </c>
      <c r="G11" t="s">
        <v>14</v>
      </c>
      <c r="I11" s="4">
        <v>10000</v>
      </c>
      <c r="J11">
        <v>10000</v>
      </c>
    </row>
    <row r="12" spans="1:10" x14ac:dyDescent="0.3">
      <c r="D12" s="4"/>
      <c r="I12" s="4"/>
    </row>
    <row r="13" spans="1:10" x14ac:dyDescent="0.3">
      <c r="A13" s="1" t="s">
        <v>6</v>
      </c>
      <c r="D13" s="4">
        <f>SUM(D8:D12)</f>
        <v>160000</v>
      </c>
      <c r="E13" s="4">
        <f>SUM(E8:E12)</f>
        <v>126500</v>
      </c>
      <c r="F13" s="1"/>
      <c r="G13" s="1" t="s">
        <v>15</v>
      </c>
      <c r="I13" s="4">
        <f>SUM(I8:I12)</f>
        <v>155000</v>
      </c>
      <c r="J13" s="4">
        <f>SUM(J8:J12)</f>
        <v>157000</v>
      </c>
    </row>
    <row r="14" spans="1:10" x14ac:dyDescent="0.3">
      <c r="D14" s="4"/>
      <c r="I14" s="4"/>
    </row>
    <row r="15" spans="1:10" x14ac:dyDescent="0.3">
      <c r="A15" t="s">
        <v>7</v>
      </c>
      <c r="D15" s="4">
        <v>84000</v>
      </c>
      <c r="E15">
        <v>91500</v>
      </c>
      <c r="G15" t="s">
        <v>16</v>
      </c>
      <c r="I15" s="4">
        <v>90000</v>
      </c>
      <c r="J15">
        <v>80000</v>
      </c>
    </row>
    <row r="16" spans="1:10" x14ac:dyDescent="0.3">
      <c r="A16" t="s">
        <v>8</v>
      </c>
      <c r="D16" s="4">
        <v>50000</v>
      </c>
      <c r="E16">
        <v>47500</v>
      </c>
      <c r="I16" s="4"/>
    </row>
    <row r="17" spans="1:10" x14ac:dyDescent="0.3">
      <c r="A17" t="s">
        <v>49</v>
      </c>
      <c r="D17" s="4">
        <v>60000</v>
      </c>
      <c r="E17">
        <v>57500</v>
      </c>
      <c r="F17" s="1"/>
      <c r="G17" s="1" t="s">
        <v>17</v>
      </c>
      <c r="I17" s="4">
        <f>SUM(I13:I16)</f>
        <v>245000</v>
      </c>
      <c r="J17" s="4">
        <f>SUM(J13:J16)</f>
        <v>237000</v>
      </c>
    </row>
    <row r="18" spans="1:10" x14ac:dyDescent="0.3">
      <c r="A18" t="s">
        <v>67</v>
      </c>
      <c r="D18" s="4"/>
      <c r="E18">
        <v>35000</v>
      </c>
      <c r="I18" s="4"/>
    </row>
    <row r="19" spans="1:10" x14ac:dyDescent="0.3">
      <c r="A19" s="1"/>
      <c r="D19" s="4"/>
      <c r="E19" s="4"/>
      <c r="G19" t="s">
        <v>18</v>
      </c>
      <c r="I19" s="4">
        <v>25000</v>
      </c>
      <c r="J19">
        <v>25000</v>
      </c>
    </row>
    <row r="20" spans="1:10" x14ac:dyDescent="0.3">
      <c r="A20" s="1" t="s">
        <v>9</v>
      </c>
      <c r="D20" s="4">
        <f>SUM(D13:D19)</f>
        <v>354000</v>
      </c>
      <c r="E20" s="4">
        <f>SUM(E13:E19)</f>
        <v>358000</v>
      </c>
      <c r="G20" t="s">
        <v>19</v>
      </c>
      <c r="I20" s="4">
        <v>84000</v>
      </c>
      <c r="J20">
        <v>96000</v>
      </c>
    </row>
    <row r="21" spans="1:10" x14ac:dyDescent="0.3">
      <c r="I21" s="4"/>
    </row>
    <row r="22" spans="1:10" x14ac:dyDescent="0.3">
      <c r="F22" s="1"/>
      <c r="G22" s="1" t="s">
        <v>20</v>
      </c>
      <c r="I22" s="4">
        <f>SUM(I19:I21)</f>
        <v>109000</v>
      </c>
      <c r="J22" s="4">
        <f>SUM(J19:J21)</f>
        <v>121000</v>
      </c>
    </row>
    <row r="23" spans="1:10" x14ac:dyDescent="0.3">
      <c r="I23" s="4"/>
    </row>
    <row r="24" spans="1:10" x14ac:dyDescent="0.3">
      <c r="F24" s="1"/>
      <c r="G24" s="1" t="s">
        <v>22</v>
      </c>
      <c r="I24" s="4">
        <f>I22+I17</f>
        <v>354000</v>
      </c>
      <c r="J24" s="4">
        <f>J22+J17</f>
        <v>358000</v>
      </c>
    </row>
    <row r="25" spans="1:10" x14ac:dyDescent="0.3">
      <c r="F25" s="1"/>
      <c r="G25" s="1" t="s">
        <v>21</v>
      </c>
    </row>
    <row r="27" spans="1:10" x14ac:dyDescent="0.3">
      <c r="D27" s="5" t="s">
        <v>80</v>
      </c>
    </row>
    <row r="28" spans="1:10" x14ac:dyDescent="0.3">
      <c r="A28" s="1" t="s">
        <v>23</v>
      </c>
      <c r="D28" s="2"/>
    </row>
    <row r="29" spans="1:10" x14ac:dyDescent="0.3">
      <c r="B29" s="3" t="s">
        <v>24</v>
      </c>
    </row>
    <row r="31" spans="1:10" x14ac:dyDescent="0.3">
      <c r="A31" s="1" t="s">
        <v>25</v>
      </c>
      <c r="C31" s="4">
        <v>110000</v>
      </c>
      <c r="E31" s="4">
        <v>120000</v>
      </c>
    </row>
    <row r="32" spans="1:10" x14ac:dyDescent="0.3">
      <c r="C32" s="4"/>
      <c r="E32" s="4"/>
    </row>
    <row r="33" spans="1:5" x14ac:dyDescent="0.3">
      <c r="A33" t="s">
        <v>26</v>
      </c>
      <c r="C33" s="4">
        <v>9000</v>
      </c>
      <c r="E33" s="4">
        <v>10000</v>
      </c>
    </row>
    <row r="34" spans="1:5" x14ac:dyDescent="0.3">
      <c r="C34" s="4"/>
      <c r="E34" s="4"/>
    </row>
    <row r="35" spans="1:5" x14ac:dyDescent="0.3">
      <c r="A35" s="1" t="s">
        <v>27</v>
      </c>
      <c r="C35" s="4">
        <f>C31-C33</f>
        <v>101000</v>
      </c>
      <c r="E35" s="4">
        <f>E31-E33</f>
        <v>110000</v>
      </c>
    </row>
    <row r="36" spans="1:5" x14ac:dyDescent="0.3">
      <c r="C36" s="4"/>
      <c r="E36" s="4"/>
    </row>
    <row r="37" spans="1:5" x14ac:dyDescent="0.3">
      <c r="A37" t="s">
        <v>28</v>
      </c>
      <c r="C37" s="4">
        <v>70000</v>
      </c>
      <c r="E37" s="4">
        <v>69000</v>
      </c>
    </row>
    <row r="38" spans="1:5" x14ac:dyDescent="0.3">
      <c r="C38" s="4"/>
      <c r="E38" s="4"/>
    </row>
    <row r="39" spans="1:5" x14ac:dyDescent="0.3">
      <c r="A39" s="1" t="s">
        <v>29</v>
      </c>
      <c r="C39" s="4">
        <f>C35-C37</f>
        <v>31000</v>
      </c>
      <c r="E39" s="4">
        <f>E35-E37</f>
        <v>41000</v>
      </c>
    </row>
    <row r="40" spans="1:5" x14ac:dyDescent="0.3">
      <c r="C40" s="4"/>
      <c r="E40" s="4"/>
    </row>
    <row r="41" spans="1:5" x14ac:dyDescent="0.3">
      <c r="A41" t="s">
        <v>30</v>
      </c>
      <c r="C41" s="4">
        <v>22000</v>
      </c>
      <c r="E41" s="4">
        <v>20000</v>
      </c>
    </row>
    <row r="42" spans="1:5" x14ac:dyDescent="0.3">
      <c r="C42" s="4"/>
      <c r="E42" s="4"/>
    </row>
    <row r="43" spans="1:5" x14ac:dyDescent="0.3">
      <c r="A43" t="s">
        <v>31</v>
      </c>
      <c r="C43" s="4">
        <v>8000</v>
      </c>
      <c r="E43" s="4">
        <v>9000</v>
      </c>
    </row>
    <row r="44" spans="1:5" x14ac:dyDescent="0.3">
      <c r="C44" s="4"/>
      <c r="E44" s="4"/>
    </row>
    <row r="45" spans="1:5" x14ac:dyDescent="0.3">
      <c r="A45" t="s">
        <v>32</v>
      </c>
      <c r="C45" s="4">
        <f>SUM(C41:C44)</f>
        <v>30000</v>
      </c>
      <c r="E45" s="4">
        <f>SUM(E41:E44)</f>
        <v>29000</v>
      </c>
    </row>
    <row r="46" spans="1:5" x14ac:dyDescent="0.3">
      <c r="C46" s="4"/>
      <c r="E46" s="4"/>
    </row>
    <row r="47" spans="1:5" x14ac:dyDescent="0.3">
      <c r="A47" s="1" t="s">
        <v>33</v>
      </c>
      <c r="C47" s="4">
        <f>C39-C45</f>
        <v>1000</v>
      </c>
      <c r="E47" s="4">
        <f>E39-E45</f>
        <v>12000</v>
      </c>
    </row>
    <row r="48" spans="1:5" x14ac:dyDescent="0.3">
      <c r="C48" s="4"/>
      <c r="E48" s="4"/>
    </row>
    <row r="49" spans="1:8" x14ac:dyDescent="0.3">
      <c r="A49" t="s">
        <v>35</v>
      </c>
      <c r="C49" s="4">
        <v>0</v>
      </c>
      <c r="E49" s="4">
        <v>0</v>
      </c>
    </row>
    <row r="50" spans="1:8" x14ac:dyDescent="0.3">
      <c r="C50" s="4"/>
      <c r="E50" s="4"/>
    </row>
    <row r="51" spans="1:8" x14ac:dyDescent="0.3">
      <c r="A51" s="1" t="s">
        <v>34</v>
      </c>
      <c r="C51" s="4">
        <f>C47-C49</f>
        <v>1000</v>
      </c>
      <c r="E51" s="4">
        <f>E47-E49</f>
        <v>12000</v>
      </c>
      <c r="H51" s="9"/>
    </row>
    <row r="52" spans="1:8" x14ac:dyDescent="0.3">
      <c r="A52" s="1"/>
      <c r="C52" s="4"/>
      <c r="H52" s="9"/>
    </row>
    <row r="53" spans="1:8" x14ac:dyDescent="0.3">
      <c r="A53" s="1"/>
      <c r="C53" s="4"/>
      <c r="H53" s="9"/>
    </row>
    <row r="54" spans="1:8" x14ac:dyDescent="0.3">
      <c r="A54" s="1"/>
      <c r="C54" s="4"/>
      <c r="H54" s="9"/>
    </row>
    <row r="55" spans="1:8" x14ac:dyDescent="0.3">
      <c r="A55" s="1"/>
      <c r="C55" s="4"/>
      <c r="H55" s="9"/>
    </row>
    <row r="56" spans="1:8" x14ac:dyDescent="0.3">
      <c r="D56" s="5" t="s">
        <v>80</v>
      </c>
    </row>
    <row r="57" spans="1:8" x14ac:dyDescent="0.3">
      <c r="A57" s="1" t="s">
        <v>36</v>
      </c>
      <c r="D57" s="2"/>
    </row>
    <row r="58" spans="1:8" x14ac:dyDescent="0.3">
      <c r="C58" s="4"/>
      <c r="D58" s="1" t="s">
        <v>24</v>
      </c>
    </row>
    <row r="59" spans="1:8" x14ac:dyDescent="0.3">
      <c r="C59" s="4"/>
      <c r="D59" s="1"/>
    </row>
    <row r="60" spans="1:8" x14ac:dyDescent="0.3">
      <c r="A60" s="1" t="s">
        <v>37</v>
      </c>
      <c r="C60" s="4"/>
    </row>
    <row r="61" spans="1:8" x14ac:dyDescent="0.3">
      <c r="E61" s="4"/>
    </row>
    <row r="62" spans="1:8" x14ac:dyDescent="0.3">
      <c r="A62" t="s">
        <v>34</v>
      </c>
      <c r="E62" s="4">
        <v>1000</v>
      </c>
      <c r="G62" s="4">
        <v>12000</v>
      </c>
    </row>
    <row r="63" spans="1:8" x14ac:dyDescent="0.3">
      <c r="E63" s="4"/>
      <c r="G63" s="4"/>
    </row>
    <row r="64" spans="1:8" x14ac:dyDescent="0.3">
      <c r="A64" t="s">
        <v>38</v>
      </c>
      <c r="E64" s="4">
        <v>7500</v>
      </c>
      <c r="G64" s="4">
        <v>7500</v>
      </c>
    </row>
    <row r="65" spans="1:8" x14ac:dyDescent="0.3">
      <c r="E65" s="4"/>
      <c r="G65" s="4"/>
    </row>
    <row r="66" spans="1:8" x14ac:dyDescent="0.3">
      <c r="A66" t="s">
        <v>39</v>
      </c>
      <c r="E66" s="4">
        <v>3000</v>
      </c>
      <c r="G66" s="4">
        <v>5000</v>
      </c>
    </row>
    <row r="67" spans="1:8" x14ac:dyDescent="0.3">
      <c r="E67" s="4"/>
      <c r="G67" s="4"/>
    </row>
    <row r="68" spans="1:8" x14ac:dyDescent="0.3">
      <c r="A68" t="s">
        <v>40</v>
      </c>
      <c r="E68" s="4">
        <v>-5000</v>
      </c>
      <c r="G68" s="4">
        <v>-14000</v>
      </c>
    </row>
    <row r="69" spans="1:8" x14ac:dyDescent="0.3">
      <c r="E69" s="4"/>
      <c r="G69" s="4"/>
    </row>
    <row r="70" spans="1:8" x14ac:dyDescent="0.3">
      <c r="A70" t="s">
        <v>41</v>
      </c>
      <c r="E70" s="4"/>
      <c r="F70" s="4">
        <f>SUM(E62:E69)</f>
        <v>6500</v>
      </c>
      <c r="G70" s="4"/>
      <c r="H70" s="4">
        <f>SUM(G62:G69)</f>
        <v>10500</v>
      </c>
    </row>
    <row r="71" spans="1:8" x14ac:dyDescent="0.3">
      <c r="E71" s="4"/>
      <c r="G71" s="4"/>
    </row>
    <row r="72" spans="1:8" x14ac:dyDescent="0.3">
      <c r="A72" s="1" t="s">
        <v>42</v>
      </c>
      <c r="E72" s="4"/>
      <c r="G72" s="4"/>
    </row>
    <row r="73" spans="1:8" x14ac:dyDescent="0.3">
      <c r="E73" s="4"/>
      <c r="G73" s="4"/>
    </row>
    <row r="74" spans="1:8" x14ac:dyDescent="0.3">
      <c r="A74" t="s">
        <v>43</v>
      </c>
      <c r="E74" s="4">
        <v>-2000</v>
      </c>
      <c r="G74" s="4">
        <v>-10000</v>
      </c>
    </row>
    <row r="75" spans="1:8" x14ac:dyDescent="0.3">
      <c r="E75" s="4"/>
      <c r="G75" s="4"/>
    </row>
    <row r="76" spans="1:8" x14ac:dyDescent="0.3">
      <c r="A76" t="s">
        <v>44</v>
      </c>
      <c r="E76" s="4"/>
      <c r="F76" s="4">
        <f>SUM(E74:E75)</f>
        <v>-2000</v>
      </c>
      <c r="G76" s="4"/>
      <c r="H76" s="4">
        <f>SUM(G74:G75)</f>
        <v>-10000</v>
      </c>
    </row>
    <row r="77" spans="1:8" x14ac:dyDescent="0.3">
      <c r="E77" s="4"/>
      <c r="G77" s="4"/>
    </row>
    <row r="78" spans="1:8" x14ac:dyDescent="0.3">
      <c r="A78" s="1" t="s">
        <v>45</v>
      </c>
      <c r="E78" s="4"/>
      <c r="G78" s="4"/>
    </row>
    <row r="79" spans="1:8" x14ac:dyDescent="0.3">
      <c r="E79" s="4"/>
      <c r="G79" s="4"/>
    </row>
    <row r="80" spans="1:8" x14ac:dyDescent="0.3">
      <c r="A80" t="s">
        <v>46</v>
      </c>
      <c r="E80" s="4">
        <v>-1500</v>
      </c>
      <c r="G80" s="4">
        <v>-8000</v>
      </c>
    </row>
    <row r="81" spans="1:12" x14ac:dyDescent="0.3">
      <c r="E81" s="4"/>
      <c r="G81" s="4"/>
    </row>
    <row r="82" spans="1:12" x14ac:dyDescent="0.3">
      <c r="A82" t="s">
        <v>47</v>
      </c>
      <c r="E82" s="4"/>
      <c r="F82" s="4">
        <f>SUM(E79:E81)</f>
        <v>-1500</v>
      </c>
      <c r="G82" s="4"/>
      <c r="H82" s="4">
        <f>SUM(G79:G81)</f>
        <v>-8000</v>
      </c>
    </row>
    <row r="83" spans="1:12" x14ac:dyDescent="0.3">
      <c r="E83" s="4"/>
      <c r="G83" s="4"/>
    </row>
    <row r="84" spans="1:12" x14ac:dyDescent="0.3">
      <c r="A84" s="1" t="s">
        <v>48</v>
      </c>
      <c r="E84" s="4"/>
      <c r="F84" s="7">
        <f>F70+F76+F82</f>
        <v>3000</v>
      </c>
      <c r="G84" s="4"/>
      <c r="H84" s="7">
        <f>H70+H76+H82</f>
        <v>-7500</v>
      </c>
    </row>
    <row r="85" spans="1:12" x14ac:dyDescent="0.3">
      <c r="A85" s="1"/>
      <c r="E85" s="4"/>
      <c r="F85" s="7"/>
      <c r="G85" s="4"/>
      <c r="H85" s="7"/>
    </row>
    <row r="86" spans="1:12" x14ac:dyDescent="0.3">
      <c r="A86" s="1"/>
      <c r="E86" s="4"/>
      <c r="F86" s="7"/>
      <c r="G86" s="4"/>
      <c r="H86" s="7"/>
    </row>
    <row r="87" spans="1:12" x14ac:dyDescent="0.3">
      <c r="H87" s="14">
        <v>2024</v>
      </c>
      <c r="I87" s="15">
        <v>2025</v>
      </c>
    </row>
    <row r="88" spans="1:12" x14ac:dyDescent="0.3">
      <c r="A88" s="1" t="s">
        <v>68</v>
      </c>
    </row>
    <row r="89" spans="1:12" x14ac:dyDescent="0.3">
      <c r="C89" t="s">
        <v>73</v>
      </c>
      <c r="F89" t="s">
        <v>70</v>
      </c>
      <c r="H89" s="8">
        <f>D13/I13</f>
        <v>1.032258064516129</v>
      </c>
      <c r="I89" s="8">
        <f>E13/J13</f>
        <v>0.80573248407643316</v>
      </c>
    </row>
    <row r="90" spans="1:12" x14ac:dyDescent="0.3">
      <c r="H90" s="8"/>
    </row>
    <row r="91" spans="1:12" x14ac:dyDescent="0.3">
      <c r="C91" t="s">
        <v>74</v>
      </c>
      <c r="F91" t="s">
        <v>69</v>
      </c>
      <c r="H91" s="8">
        <f>C51/C35</f>
        <v>9.9009900990099011E-3</v>
      </c>
      <c r="I91" s="8">
        <f>E51/E35</f>
        <v>0.10909090909090909</v>
      </c>
    </row>
    <row r="92" spans="1:12" x14ac:dyDescent="0.3">
      <c r="H92" s="8"/>
    </row>
    <row r="93" spans="1:12" x14ac:dyDescent="0.3">
      <c r="C93" t="s">
        <v>75</v>
      </c>
      <c r="E93" t="s">
        <v>72</v>
      </c>
      <c r="H93" s="8"/>
      <c r="I93" s="16">
        <f>E37/((D11+E11)/2)</f>
        <v>1.3269230769230769</v>
      </c>
      <c r="K93" s="16">
        <f>365/I93</f>
        <v>275.07246376811594</v>
      </c>
      <c r="L93" t="s">
        <v>77</v>
      </c>
    </row>
    <row r="94" spans="1:12" x14ac:dyDescent="0.3">
      <c r="H94" s="8"/>
    </row>
    <row r="95" spans="1:12" x14ac:dyDescent="0.3">
      <c r="C95" t="s">
        <v>76</v>
      </c>
      <c r="F95" t="s">
        <v>71</v>
      </c>
      <c r="H95" s="8">
        <f>I17/I22</f>
        <v>2.2477064220183487</v>
      </c>
      <c r="I95" s="8">
        <f>J17/J22</f>
        <v>1.9586776859504131</v>
      </c>
    </row>
    <row r="96" spans="1:12" x14ac:dyDescent="0.3">
      <c r="H96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FD34-04BE-4199-AB7B-29C562DA1119}">
  <dimension ref="A2:H21"/>
  <sheetViews>
    <sheetView workbookViewId="0">
      <selection activeCell="K11" sqref="K11"/>
    </sheetView>
  </sheetViews>
  <sheetFormatPr defaultRowHeight="14.4" x14ac:dyDescent="0.3"/>
  <sheetData>
    <row r="2" spans="1:8" x14ac:dyDescent="0.3">
      <c r="D2" s="1" t="s">
        <v>50</v>
      </c>
    </row>
    <row r="3" spans="1:8" x14ac:dyDescent="0.3">
      <c r="F3" s="1" t="s">
        <v>51</v>
      </c>
    </row>
    <row r="4" spans="1:8" x14ac:dyDescent="0.3">
      <c r="D4" s="1">
        <v>2024</v>
      </c>
      <c r="F4" s="10">
        <v>2025</v>
      </c>
      <c r="H4" s="13" t="s">
        <v>65</v>
      </c>
    </row>
    <row r="6" spans="1:8" x14ac:dyDescent="0.3">
      <c r="A6" s="1" t="s">
        <v>52</v>
      </c>
    </row>
    <row r="7" spans="1:8" x14ac:dyDescent="0.3">
      <c r="A7" t="s">
        <v>53</v>
      </c>
      <c r="D7">
        <v>290000</v>
      </c>
      <c r="F7">
        <v>301000</v>
      </c>
      <c r="H7" t="s">
        <v>66</v>
      </c>
    </row>
    <row r="8" spans="1:8" x14ac:dyDescent="0.3">
      <c r="A8" t="s">
        <v>54</v>
      </c>
      <c r="D8">
        <v>5000</v>
      </c>
      <c r="F8">
        <v>5000</v>
      </c>
    </row>
    <row r="9" spans="1:8" x14ac:dyDescent="0.3">
      <c r="A9" s="1" t="s">
        <v>55</v>
      </c>
      <c r="D9">
        <f>SUM(D7:D8)</f>
        <v>295000</v>
      </c>
      <c r="F9">
        <f>SUM(F7:F8)</f>
        <v>306000</v>
      </c>
    </row>
    <row r="11" spans="1:8" x14ac:dyDescent="0.3">
      <c r="A11" s="1" t="s">
        <v>56</v>
      </c>
    </row>
    <row r="13" spans="1:8" x14ac:dyDescent="0.3">
      <c r="A13" t="s">
        <v>57</v>
      </c>
      <c r="D13">
        <v>11000</v>
      </c>
      <c r="F13">
        <v>11000</v>
      </c>
    </row>
    <row r="14" spans="1:8" x14ac:dyDescent="0.3">
      <c r="A14" t="s">
        <v>58</v>
      </c>
      <c r="D14">
        <v>50000</v>
      </c>
      <c r="F14">
        <v>50000</v>
      </c>
    </row>
    <row r="15" spans="1:8" x14ac:dyDescent="0.3">
      <c r="A15" t="s">
        <v>59</v>
      </c>
      <c r="D15">
        <v>187000</v>
      </c>
      <c r="F15">
        <v>187000</v>
      </c>
    </row>
    <row r="16" spans="1:8" x14ac:dyDescent="0.3">
      <c r="A16" t="s">
        <v>60</v>
      </c>
      <c r="D16">
        <v>27000</v>
      </c>
      <c r="F16">
        <v>27000</v>
      </c>
    </row>
    <row r="17" spans="1:8" x14ac:dyDescent="0.3">
      <c r="A17" t="s">
        <v>61</v>
      </c>
      <c r="D17">
        <v>7000</v>
      </c>
      <c r="F17">
        <v>12000</v>
      </c>
      <c r="H17" t="s">
        <v>78</v>
      </c>
    </row>
    <row r="18" spans="1:8" x14ac:dyDescent="0.3">
      <c r="A18" t="s">
        <v>62</v>
      </c>
      <c r="D18">
        <v>18000</v>
      </c>
      <c r="F18">
        <v>18000</v>
      </c>
    </row>
    <row r="19" spans="1:8" x14ac:dyDescent="0.3">
      <c r="A19" s="1" t="s">
        <v>63</v>
      </c>
      <c r="D19">
        <f>SUM(D13:D18)</f>
        <v>300000</v>
      </c>
      <c r="F19">
        <f>SUM(F13:F18)</f>
        <v>305000</v>
      </c>
    </row>
    <row r="21" spans="1:8" x14ac:dyDescent="0.3">
      <c r="A21" s="1" t="s">
        <v>64</v>
      </c>
      <c r="D21" s="11">
        <f>D9-D19</f>
        <v>-5000</v>
      </c>
      <c r="F21" s="12">
        <f>F9-F19</f>
        <v>1000</v>
      </c>
    </row>
  </sheetData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David Navy</cp:lastModifiedBy>
  <cp:lastPrinted>2023-03-01T17:30:23Z</cp:lastPrinted>
  <dcterms:created xsi:type="dcterms:W3CDTF">2020-11-06T13:28:01Z</dcterms:created>
  <dcterms:modified xsi:type="dcterms:W3CDTF">2026-02-24T23:55:47Z</dcterms:modified>
</cp:coreProperties>
</file>